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Services Sector\"/>
    </mc:Choice>
  </mc:AlternateContent>
  <xr:revisionPtr revIDLastSave="0" documentId="13_ncr:1_{E341322D-1BD6-4FDF-8045-756A0194B57A}" xr6:coauthVersionLast="36" xr6:coauthVersionMax="36" xr10:uidLastSave="{00000000-0000-0000-0000-000000000000}"/>
  <bookViews>
    <workbookView xWindow="32760" yWindow="32760" windowWidth="19200" windowHeight="11385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D35" i="2" l="1"/>
  <c r="E35" i="2"/>
  <c r="F35" i="2"/>
  <c r="C35" i="2"/>
  <c r="D34" i="2"/>
  <c r="E34" i="2"/>
  <c r="F34" i="2"/>
  <c r="C34" i="2"/>
  <c r="F33" i="2"/>
  <c r="E33" i="2"/>
  <c r="D33" i="2"/>
  <c r="C33" i="2"/>
  <c r="D30" i="2"/>
  <c r="E30" i="2"/>
  <c r="F30" i="2"/>
  <c r="C30" i="2"/>
  <c r="D25" i="2"/>
  <c r="E25" i="2"/>
  <c r="F25" i="2"/>
  <c r="C25" i="2"/>
  <c r="D24" i="2"/>
  <c r="E24" i="2"/>
  <c r="F24" i="2"/>
  <c r="C24" i="2"/>
  <c r="D23" i="2"/>
  <c r="E23" i="2"/>
  <c r="F23" i="2"/>
  <c r="C23" i="2"/>
  <c r="F21" i="2" l="1"/>
  <c r="E21" i="2"/>
  <c r="F20" i="2"/>
  <c r="E20" i="2"/>
  <c r="F17" i="2" l="1"/>
  <c r="E17" i="2"/>
  <c r="C38" i="2" l="1"/>
  <c r="D38" i="2"/>
  <c r="E38" i="2"/>
  <c r="F38" i="2"/>
  <c r="C37" i="2"/>
  <c r="D37" i="2"/>
  <c r="E37" i="2"/>
  <c r="F37" i="2"/>
  <c r="C31" i="2"/>
  <c r="D31" i="2"/>
  <c r="E31" i="2"/>
  <c r="F31" i="2"/>
  <c r="C29" i="2"/>
  <c r="D29" i="2"/>
  <c r="E29" i="2"/>
  <c r="F29" i="2"/>
  <c r="C27" i="2"/>
  <c r="D27" i="2"/>
  <c r="E27" i="2"/>
  <c r="F27" i="2"/>
  <c r="C26" i="2"/>
  <c r="D26" i="2"/>
  <c r="E26" i="2"/>
  <c r="F26" i="2"/>
  <c r="C19" i="2"/>
  <c r="D19" i="2"/>
  <c r="E19" i="2"/>
  <c r="F19" i="2"/>
  <c r="C18" i="2"/>
  <c r="D18" i="2"/>
  <c r="E18" i="2"/>
  <c r="F18" i="2"/>
</calcChain>
</file>

<file path=xl/sharedStrings.xml><?xml version="1.0" encoding="utf-8"?>
<sst xmlns="http://schemas.openxmlformats.org/spreadsheetml/2006/main" count="248" uniqueCount="225">
  <si>
    <t>CENTRAL ELECTRICITY GENERATING</t>
  </si>
  <si>
    <t>ELECTRICITY DISTRIBUTION</t>
  </si>
  <si>
    <t>IRBID DISTRICT ELECTRICITY</t>
  </si>
  <si>
    <t>JORDAN ELECTRIC POWER</t>
  </si>
  <si>
    <t>الكهرباء الاردنية</t>
  </si>
  <si>
    <t>توزيع الكهرباء</t>
  </si>
  <si>
    <t>توليد الكهرباء المركزية</t>
  </si>
  <si>
    <t>كهرباء محافظة اربد</t>
  </si>
  <si>
    <t>Statement of financial position</t>
  </si>
  <si>
    <t>Income statement</t>
  </si>
  <si>
    <t>Statement of cash flows</t>
  </si>
  <si>
    <t xml:space="preserve"> Property, plant and equipment</t>
  </si>
  <si>
    <t xml:space="preserve"> Subscribers contributions assets</t>
  </si>
  <si>
    <t xml:space="preserve"> Rural fils assets</t>
  </si>
  <si>
    <t xml:space="preserve"> Projects in progress</t>
  </si>
  <si>
    <t xml:space="preserve"> Intangible assets</t>
  </si>
  <si>
    <t xml:space="preserve"> Investments in subsidiaries, joint ventures and associates</t>
  </si>
  <si>
    <t xml:space="preserve"> Financial assets at fair value through other comprehensive income</t>
  </si>
  <si>
    <t xml:space="preserve"> Strategic inventory</t>
  </si>
  <si>
    <t xml:space="preserve"> Deferred tax assets</t>
  </si>
  <si>
    <t>Loans receivable, non-current</t>
  </si>
  <si>
    <t xml:space="preserve"> Other non-current assets</t>
  </si>
  <si>
    <t xml:space="preserve"> Total non-current assets</t>
  </si>
  <si>
    <t xml:space="preserve"> Current inventories</t>
  </si>
  <si>
    <t xml:space="preserve"> Trade and other current receivables</t>
  </si>
  <si>
    <t xml:space="preserve"> Current receivables due from related parties</t>
  </si>
  <si>
    <t xml:space="preserve"> Financial assets at fair value through profit or loss</t>
  </si>
  <si>
    <t xml:space="preserve"> Cash on hand and at banks</t>
  </si>
  <si>
    <t xml:space="preserve"> Other current assets</t>
  </si>
  <si>
    <t xml:space="preserve"> Total current assets</t>
  </si>
  <si>
    <t xml:space="preserve"> Total assets</t>
  </si>
  <si>
    <t xml:space="preserve"> Paid-up capital</t>
  </si>
  <si>
    <t xml:space="preserve"> Retained earnings</t>
  </si>
  <si>
    <t xml:space="preserve"> Statutory reserve</t>
  </si>
  <si>
    <t xml:space="preserve"> Voluntary reserve</t>
  </si>
  <si>
    <t>Reserve of cash flow hedges</t>
  </si>
  <si>
    <t xml:space="preserve"> Other reserves</t>
  </si>
  <si>
    <t xml:space="preserve"> Total equity attributable to owners of parent</t>
  </si>
  <si>
    <t xml:space="preserve"> Non-controlling interests</t>
  </si>
  <si>
    <t>Total equity</t>
  </si>
  <si>
    <t>Subscribers contributions deposits</t>
  </si>
  <si>
    <t xml:space="preserve"> Rural fils deposits</t>
  </si>
  <si>
    <t>Non-current borrowings</t>
  </si>
  <si>
    <t xml:space="preserve"> Subscribers refundable deposits</t>
  </si>
  <si>
    <t xml:space="preserve"> Non-current provisions</t>
  </si>
  <si>
    <t xml:space="preserve"> Non-current payables to related parties</t>
  </si>
  <si>
    <t xml:space="preserve"> Non-current finance lease obligations</t>
  </si>
  <si>
    <t xml:space="preserve"> Other non-current liabilities</t>
  </si>
  <si>
    <t xml:space="preserve"> Total non-current liabilities</t>
  </si>
  <si>
    <t>Current provisions</t>
  </si>
  <si>
    <t xml:space="preserve"> Trade and other current payables</t>
  </si>
  <si>
    <t xml:space="preserve"> Current payables to related parties</t>
  </si>
  <si>
    <t xml:space="preserve"> Current borrowings</t>
  </si>
  <si>
    <t xml:space="preserve"> Income tax provision</t>
  </si>
  <si>
    <t xml:space="preserve"> Other current liabilities</t>
  </si>
  <si>
    <t xml:space="preserve"> Refundable deposits</t>
  </si>
  <si>
    <t xml:space="preserve"> Total current liabilities</t>
  </si>
  <si>
    <t xml:space="preserve"> Total liabilities</t>
  </si>
  <si>
    <t xml:space="preserve"> Total equity and liabilities</t>
  </si>
  <si>
    <t xml:space="preserve"> Revenue</t>
  </si>
  <si>
    <t xml:space="preserve"> Cost of sales</t>
  </si>
  <si>
    <t xml:space="preserve"> Gross profit</t>
  </si>
  <si>
    <t xml:space="preserve"> Other operating revenues</t>
  </si>
  <si>
    <t xml:space="preserve"> Operating expenses</t>
  </si>
  <si>
    <t>Selling, general and administrative expense</t>
  </si>
  <si>
    <t xml:space="preserve"> Depreciation and amortization</t>
  </si>
  <si>
    <t xml:space="preserve"> Provision for slow moving inventory</t>
  </si>
  <si>
    <t xml:space="preserve"> Profit (loss) from operating activities</t>
  </si>
  <si>
    <t xml:space="preserve"> Impairment provision</t>
  </si>
  <si>
    <t xml:space="preserve"> Finance income</t>
  </si>
  <si>
    <t xml:space="preserve"> Interest income on late payments</t>
  </si>
  <si>
    <t>Finance costs</t>
  </si>
  <si>
    <t xml:space="preserve"> Interest expense on late payments</t>
  </si>
  <si>
    <t>Other non operating incomes</t>
  </si>
  <si>
    <t xml:space="preserve"> Other non operating expenses</t>
  </si>
  <si>
    <t xml:space="preserve"> Profit (loss) before tax</t>
  </si>
  <si>
    <t>Income tax expense</t>
  </si>
  <si>
    <t xml:space="preserve"> Profit (loss) from continuing operations</t>
  </si>
  <si>
    <t xml:space="preserve"> Profit (loss)</t>
  </si>
  <si>
    <t>Profit (loss), attributable to owners of parent</t>
  </si>
  <si>
    <t xml:space="preserve"> Profit (loss), attributable to non-controlling interests</t>
  </si>
  <si>
    <t xml:space="preserve"> Net cash flows from (used in) operating activities</t>
  </si>
  <si>
    <t xml:space="preserve"> Net cash flows from (used in) investing activities</t>
  </si>
  <si>
    <t>Net cash flows from (used in) financing activities</t>
  </si>
  <si>
    <t xml:space="preserve"> Effect of exchange rate changes on cash and cash equivalents</t>
  </si>
  <si>
    <t xml:space="preserve"> Cash and cash equivalents at beginning of period</t>
  </si>
  <si>
    <t xml:space="preserve"> Cash and cash equivalents at end of period</t>
  </si>
  <si>
    <t xml:space="preserve"> الممتلكات والآلات والمعدات</t>
  </si>
  <si>
    <t>موجودات مساهمات المشتركين</t>
  </si>
  <si>
    <t xml:space="preserve"> موجودات فلس الريف</t>
  </si>
  <si>
    <t xml:space="preserve"> مشاريع تحت التنفيذ</t>
  </si>
  <si>
    <t xml:space="preserve"> موجودات غير ملموسة</t>
  </si>
  <si>
    <t xml:space="preserve"> الاستثمارات في الشركات التابعة والمشاريع المشتركة والشركات الحليفة</t>
  </si>
  <si>
    <t xml:space="preserve"> موجودات مالية بالقيمة العادلة من خلال الدخل الشامل الاخر</t>
  </si>
  <si>
    <t xml:space="preserve"> المخزون الاستراتيجي</t>
  </si>
  <si>
    <t xml:space="preserve"> الموجودات الضريبية المؤجلة</t>
  </si>
  <si>
    <t xml:space="preserve"> القروض المدينة غير المتداولة</t>
  </si>
  <si>
    <t xml:space="preserve"> موجودات غير متداولة أخرى</t>
  </si>
  <si>
    <t xml:space="preserve"> مجموع الموجودات غير المتداولة</t>
  </si>
  <si>
    <t xml:space="preserve"> المخزون الحالي</t>
  </si>
  <si>
    <t xml:space="preserve"> الذمم التجارية والذمم المدينة الأخرى المتداولة</t>
  </si>
  <si>
    <t xml:space="preserve"> الذمم المدينة المتداولة المستحقة من أطراف ذات علاقة</t>
  </si>
  <si>
    <t xml:space="preserve"> موجودات مالية بالقيمة العادلة من خلال قائمة الدخل</t>
  </si>
  <si>
    <t xml:space="preserve"> النقد في الصندوق ولدى البنوك</t>
  </si>
  <si>
    <t xml:space="preserve"> موجودات متداولة أخرى</t>
  </si>
  <si>
    <t xml:space="preserve"> مجموع الموجودات المتداولة</t>
  </si>
  <si>
    <t xml:space="preserve"> مجموع الموجودات</t>
  </si>
  <si>
    <t xml:space="preserve"> رأس المال المدفوع</t>
  </si>
  <si>
    <t xml:space="preserve"> أرباح مدورة</t>
  </si>
  <si>
    <t xml:space="preserve"> احتياطي اجباري</t>
  </si>
  <si>
    <t xml:space="preserve"> إحتياطي اختياري</t>
  </si>
  <si>
    <t xml:space="preserve"> احتياطي تحوطات التدفقات النقدية</t>
  </si>
  <si>
    <t xml:space="preserve"> احتياطيات أخرى</t>
  </si>
  <si>
    <t xml:space="preserve"> إجمالي حقوق الملكية المنسوبة إلى مالكي الشركة الأم</t>
  </si>
  <si>
    <t xml:space="preserve"> حقوق غير المسيطرين</t>
  </si>
  <si>
    <t xml:space="preserve"> مجموع حقوق الملكية</t>
  </si>
  <si>
    <t xml:space="preserve"> أمانات مساهمات المشتركين</t>
  </si>
  <si>
    <t xml:space="preserve"> أمانات فلس الريف</t>
  </si>
  <si>
    <t xml:space="preserve"> الاقتراضات غير المتداولة</t>
  </si>
  <si>
    <t xml:space="preserve"> تأمينات المشتركين</t>
  </si>
  <si>
    <t xml:space="preserve"> المخصصات غير المتداولة</t>
  </si>
  <si>
    <t xml:space="preserve"> الذمم الدائنة غير المتداولة إلى أطراف ذات علاقة</t>
  </si>
  <si>
    <t xml:space="preserve"> التزام غير متداول مقابل عقد تاجير تمويلي</t>
  </si>
  <si>
    <t xml:space="preserve"> مطلوبات غير متداولة أخرى</t>
  </si>
  <si>
    <t xml:space="preserve"> مجموع المطلوبات غير المتداولة</t>
  </si>
  <si>
    <t xml:space="preserve"> المخصصات المتداولة</t>
  </si>
  <si>
    <t xml:space="preserve"> الذمم التجارية والذمم الأخرى الدائنة</t>
  </si>
  <si>
    <t xml:space="preserve"> الذمم الدائنة المتداولة إلى الأطراف ذات العلاقة</t>
  </si>
  <si>
    <t xml:space="preserve"> القروض المتداولة</t>
  </si>
  <si>
    <t xml:space="preserve"> مخصص ضريبة دخل</t>
  </si>
  <si>
    <t xml:space="preserve"> مطلوبات متداولة أخرى</t>
  </si>
  <si>
    <t xml:space="preserve"> تامينات مستردة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</si>
  <si>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</si>
  <si>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</si>
  <si>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</si>
  <si>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 xml:space="preserve"> الإيرادات</t>
  </si>
  <si>
    <t xml:space="preserve"> تكلفة المبيعات</t>
  </si>
  <si>
    <t xml:space="preserve"> إجمالي الربح</t>
  </si>
  <si>
    <t xml:space="preserve"> إيرادات تشغيلية أخرى</t>
  </si>
  <si>
    <t xml:space="preserve"> المصاريف التشيغلية</t>
  </si>
  <si>
    <t xml:space="preserve"> مصاريف البيع والمصاريف الإدارية والعمومية</t>
  </si>
  <si>
    <t xml:space="preserve"> استهلاكات وإطفاءات</t>
  </si>
  <si>
    <t xml:space="preserve"> مخصص بضاعة بطئية الحركة</t>
  </si>
  <si>
    <t xml:space="preserve"> الربح (الخسارة) من الأنشطة التشغيلية</t>
  </si>
  <si>
    <t xml:space="preserve"> مخصص تدني</t>
  </si>
  <si>
    <t xml:space="preserve"> الدخل التمويلي</t>
  </si>
  <si>
    <t xml:space="preserve"> ايرادات فوائد تأخير</t>
  </si>
  <si>
    <t xml:space="preserve"> تكاليف التمويل</t>
  </si>
  <si>
    <t xml:space="preserve"> مصاريف فوائد تأخير تسديد</t>
  </si>
  <si>
    <t xml:space="preserve"> إيرادات غير تشغيلية أخرى</t>
  </si>
  <si>
    <t xml:space="preserve"> مصاريف غير تشغيلية اخرى</t>
  </si>
  <si>
    <t xml:space="preserve"> الربح (الخسارة) قبل الضرائب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</si>
  <si>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</si>
  <si>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</si>
  <si>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</si>
  <si>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</si>
  <si>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</si>
  <si>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 xml:space="preserve"> صافي التدفقات النقدية من (المستخدمة في) الأنشطة التشغيلية</t>
  </si>
  <si>
    <t xml:space="preserve"> صافي التدفقات النقدية من (المستخدمة في) الانشطة الإستثمارية</t>
  </si>
  <si>
    <t xml:space="preserve"> صافي التدفقات النقدية من (المستخدمة في) الانشطة التمويلية</t>
  </si>
  <si>
    <t xml:space="preserve"> اثر تغيرات أسعار الصرف على النقد والنقد المعادل</t>
  </si>
  <si>
    <t xml:space="preserve"> النقد وما في حكمه في بداية الفترة</t>
  </si>
  <si>
    <t xml:space="preserve"> النقد وما في حكمه في نهاية الفترة</t>
  </si>
  <si>
    <t>Annual Financial Data for the Year 2022</t>
  </si>
  <si>
    <t>البيانات المالية السنوية لعام 2022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</si>
  <si>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</si>
  <si>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</si>
  <si>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</si>
  <si>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</si>
  <si>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</si>
  <si>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</si>
  <si>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</si>
  <si>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</si>
  <si>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</si>
  <si>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</si>
  <si>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</si>
  <si>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</si>
  <si>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</si>
  <si>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</si>
  <si>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</si>
  <si>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</si>
  <si>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</si>
  <si>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</si>
  <si>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</si>
  <si>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</si>
  <si>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</si>
  <si>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</si>
  <si>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</si>
  <si>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</si>
  <si>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</si>
  <si>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</si>
  <si>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</si>
  <si>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</si>
  <si>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</si>
  <si>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</si>
  <si>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</si>
  <si>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</si>
  <si>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</si>
  <si>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</si>
  <si>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</si>
  <si>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</si>
  <si>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</si>
  <si>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</si>
  <si>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</si>
  <si>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</si>
  <si>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</si>
  <si>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</si>
  <si>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</si>
  <si>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</si>
  <si>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</si>
  <si>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</si>
  <si>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</si>
  <si>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</si>
  <si>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</si>
  <si>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</si>
  <si>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</si>
  <si>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قائمة المركز المالي</t>
  </si>
  <si>
    <t>قائمة الدخل</t>
  </si>
  <si>
    <t>قائمة التدفقات النقدية</t>
  </si>
  <si>
    <t xml:space="preserve">نسبة التداول (مرة) </t>
  </si>
  <si>
    <t xml:space="preserve">رأس المال العامل (دينار)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</si>
  <si>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</si>
  <si>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</si>
  <si>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</si>
  <si>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معدل تغطية الفوائد (مرة)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</si>
</sst>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0" borderId="1" xfId="0" applyNumberFormat="1" applyBorder="1"/>
    <xf numFmtId="0" fontId="0" fillId="3" borderId="4" xfId="0" applyFill="1" applyBorder="1"/>
    <xf numFmtId="0" fontId="0" fillId="3" borderId="0" xfId="0" applyFill="1" applyBorder="1"/>
    <xf numFmtId="0" fontId="1" fillId="0" borderId="1" xfId="0" applyFont="1" applyBorder="1"/>
    <xf numFmtId="0" fontId="3" fillId="0" borderId="0" xfId="0" applyFont="1"/>
    <xf numFmtId="0" fontId="0" fillId="0" borderId="5" xfId="0" applyNumberFormat="1" applyBorder="1"/>
    <xf numFmtId="0" fontId="0" fillId="0" borderId="5" xfId="0" applyBorder="1"/>
    <xf numFmtId="0" fontId="3" fillId="0" borderId="6" xfId="0" applyFont="1" applyBorder="1"/>
    <xf numFmtId="0" fontId="0" fillId="0" borderId="6" xfId="0" applyBorder="1"/>
    <xf numFmtId="0" fontId="2" fillId="0" borderId="6" xfId="0" applyFont="1" applyBorder="1"/>
    <xf numFmtId="0" fontId="1" fillId="0" borderId="7" xfId="0" applyFont="1" applyBorder="1"/>
    <xf numFmtId="0" fontId="4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horizontal="right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2" fillId="0" borderId="0" xfId="0" applyFont="1"/>
    <xf numFmtId="1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right" vertical="center" wrapText="1" readingOrder="2"/>
    </xf>
    <xf numFmtId="0" fontId="0" fillId="2" borderId="15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0" fillId="2" borderId="1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333375</xdr:colOff>
      <xdr:row>3</xdr:row>
      <xdr:rowOff>9525</xdr:rowOff>
    </xdr:to>
    <xdr:pic>
      <xdr:nvPicPr>
        <xdr:cNvPr id="1066" name="Picture 1">
          <a:extLst>
            <a:ext uri="{FF2B5EF4-FFF2-40B4-BE49-F238E27FC236}">
              <a16:creationId xmlns:a16="http://schemas.microsoft.com/office/drawing/2014/main" id="{7337B967-1217-44BF-A0B6-2C0B8D058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5641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IU93"/>
  <sheetViews>
    <sheetView tabSelected="1" workbookViewId="0">
      <selection activeCell="A7" sqref="A7"/>
    </sheetView>
  </sheetViews>
  <sheetFormatPr defaultColWidth="9.140625" defaultRowHeight="12.75" x14ac:dyDescent="0.2"/>
  <cols>
    <col min="1" max="1" width="61.7109375" style="12" customWidth="1"/>
    <col min="2" max="5" width="19.28515625" customWidth="1"/>
    <col min="6" max="6" width="55.5703125" customWidth="1"/>
  </cols>
  <sheetData>
    <row r="7" spans="1:255" ht="15" x14ac:dyDescent="0.25">
      <c r="A7" s="11" t="s">
        <v>163</v>
      </c>
      <c r="F7" s="8" t="s">
        <v>164</v>
      </c>
    </row>
    <row r="9" spans="1:255" ht="38.25" x14ac:dyDescent="0.2">
      <c r="A9" s="36"/>
      <c r="B9" s="3" t="s">
        <v>0</v>
      </c>
      <c r="C9" s="2" t="s">
        <v>1</v>
      </c>
      <c r="D9" s="2" t="s">
        <v>2</v>
      </c>
      <c r="E9" s="2" t="s">
        <v>3</v>
      </c>
      <c r="F9" s="33"/>
    </row>
    <row r="10" spans="1:255" x14ac:dyDescent="0.2">
      <c r="A10" s="37"/>
      <c r="B10" s="3" t="s">
        <v>6</v>
      </c>
      <c r="C10" s="2" t="s">
        <v>5</v>
      </c>
      <c r="D10" s="2" t="s">
        <v>7</v>
      </c>
      <c r="E10" s="2" t="s">
        <v>4</v>
      </c>
      <c r="F10" s="34"/>
    </row>
    <row r="11" spans="1:255" x14ac:dyDescent="0.2">
      <c r="A11" s="38"/>
      <c r="B11" s="3">
        <v>131203</v>
      </c>
      <c r="C11" s="2">
        <v>131204</v>
      </c>
      <c r="D11" s="2">
        <v>131010</v>
      </c>
      <c r="E11" s="2">
        <v>131004</v>
      </c>
      <c r="F11" s="35"/>
    </row>
    <row r="12" spans="1:255" s="5" customFormat="1" x14ac:dyDescent="0.2">
      <c r="A12" s="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</row>
    <row r="13" spans="1:255" s="6" customFormat="1" x14ac:dyDescent="0.2">
      <c r="A13" s="13" t="s">
        <v>8</v>
      </c>
      <c r="B13"/>
      <c r="C13"/>
      <c r="D13"/>
      <c r="E13"/>
      <c r="F13" s="30" t="s">
        <v>216</v>
      </c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</row>
    <row r="14" spans="1:255" x14ac:dyDescent="0.2">
      <c r="A14" s="14" t="s">
        <v>11</v>
      </c>
      <c r="B14" s="9">
        <v>39979542</v>
      </c>
      <c r="C14" s="4">
        <v>225856370</v>
      </c>
      <c r="D14" s="4">
        <v>136269818</v>
      </c>
      <c r="E14" s="4">
        <v>410691967</v>
      </c>
      <c r="F14" s="7" t="s">
        <v>87</v>
      </c>
    </row>
    <row r="15" spans="1:255" x14ac:dyDescent="0.2">
      <c r="A15" s="14" t="s">
        <v>12</v>
      </c>
      <c r="B15" s="10">
        <v>0</v>
      </c>
      <c r="C15" s="4">
        <v>171064939</v>
      </c>
      <c r="D15" s="4">
        <v>61363457</v>
      </c>
      <c r="E15" s="1">
        <v>0</v>
      </c>
      <c r="F15" s="7" t="s">
        <v>88</v>
      </c>
    </row>
    <row r="16" spans="1:255" x14ac:dyDescent="0.2">
      <c r="A16" s="14" t="s">
        <v>13</v>
      </c>
      <c r="B16" s="10">
        <v>0</v>
      </c>
      <c r="C16" s="4">
        <v>30975616</v>
      </c>
      <c r="D16" s="4">
        <v>30975616</v>
      </c>
      <c r="E16" s="1">
        <v>0</v>
      </c>
      <c r="F16" s="7" t="s">
        <v>89</v>
      </c>
    </row>
    <row r="17" spans="1:6" x14ac:dyDescent="0.2">
      <c r="A17" s="14" t="s">
        <v>14</v>
      </c>
      <c r="B17" s="9">
        <v>0</v>
      </c>
      <c r="C17" s="4">
        <v>21852438</v>
      </c>
      <c r="D17" s="4">
        <v>6412142</v>
      </c>
      <c r="E17" s="4">
        <v>6017745</v>
      </c>
      <c r="F17" s="7" t="s">
        <v>90</v>
      </c>
    </row>
    <row r="18" spans="1:6" x14ac:dyDescent="0.2">
      <c r="A18" s="14" t="s">
        <v>15</v>
      </c>
      <c r="B18" s="9">
        <v>736403</v>
      </c>
      <c r="C18" s="4">
        <v>17157351</v>
      </c>
      <c r="D18" s="4">
        <v>44417</v>
      </c>
      <c r="E18" s="4">
        <v>25828180</v>
      </c>
      <c r="F18" s="7" t="s">
        <v>91</v>
      </c>
    </row>
    <row r="19" spans="1:6" x14ac:dyDescent="0.2">
      <c r="A19" s="14" t="s">
        <v>16</v>
      </c>
      <c r="B19" s="10">
        <v>0</v>
      </c>
      <c r="C19" s="4">
        <v>951450</v>
      </c>
      <c r="D19" s="1">
        <v>0</v>
      </c>
      <c r="E19" s="4">
        <v>12747300</v>
      </c>
      <c r="F19" s="7" t="s">
        <v>92</v>
      </c>
    </row>
    <row r="20" spans="1:6" x14ac:dyDescent="0.2">
      <c r="A20" s="14" t="s">
        <v>17</v>
      </c>
      <c r="B20" s="10">
        <v>0</v>
      </c>
      <c r="C20" s="1">
        <v>0</v>
      </c>
      <c r="D20" s="4">
        <v>286719</v>
      </c>
      <c r="E20" s="1">
        <v>0</v>
      </c>
      <c r="F20" s="7" t="s">
        <v>93</v>
      </c>
    </row>
    <row r="21" spans="1:6" x14ac:dyDescent="0.2">
      <c r="A21" s="14" t="s">
        <v>18</v>
      </c>
      <c r="B21" s="9">
        <v>5132031</v>
      </c>
      <c r="C21" s="4">
        <v>17317012</v>
      </c>
      <c r="D21" s="4">
        <v>9549151</v>
      </c>
      <c r="E21" s="1">
        <v>0</v>
      </c>
      <c r="F21" s="7" t="s">
        <v>94</v>
      </c>
    </row>
    <row r="22" spans="1:6" x14ac:dyDescent="0.2">
      <c r="A22" s="14" t="s">
        <v>19</v>
      </c>
      <c r="B22" s="9">
        <v>2624429</v>
      </c>
      <c r="C22" s="4">
        <v>3642764</v>
      </c>
      <c r="D22" s="4">
        <v>2850707</v>
      </c>
      <c r="E22" s="4">
        <v>6088552</v>
      </c>
      <c r="F22" s="7" t="s">
        <v>95</v>
      </c>
    </row>
    <row r="23" spans="1:6" x14ac:dyDescent="0.2">
      <c r="A23" s="14" t="s">
        <v>20</v>
      </c>
      <c r="B23" s="9">
        <v>12432</v>
      </c>
      <c r="C23" s="4">
        <v>1388272</v>
      </c>
      <c r="D23" s="1">
        <v>0</v>
      </c>
      <c r="E23" s="1">
        <v>0</v>
      </c>
      <c r="F23" s="7" t="s">
        <v>96</v>
      </c>
    </row>
    <row r="24" spans="1:6" x14ac:dyDescent="0.2">
      <c r="A24" s="14" t="s">
        <v>21</v>
      </c>
      <c r="B24" s="9">
        <v>1275266</v>
      </c>
      <c r="C24" s="4">
        <v>335055</v>
      </c>
      <c r="D24" s="4">
        <v>335055</v>
      </c>
      <c r="E24" s="4">
        <v>19252656</v>
      </c>
      <c r="F24" s="7" t="s">
        <v>97</v>
      </c>
    </row>
    <row r="25" spans="1:6" x14ac:dyDescent="0.2">
      <c r="A25" s="14" t="s">
        <v>22</v>
      </c>
      <c r="B25" s="9">
        <v>49760103</v>
      </c>
      <c r="C25" s="4">
        <v>490541267</v>
      </c>
      <c r="D25" s="4">
        <v>248087082</v>
      </c>
      <c r="E25" s="4">
        <v>486276485</v>
      </c>
      <c r="F25" s="7" t="s">
        <v>98</v>
      </c>
    </row>
    <row r="26" spans="1:6" x14ac:dyDescent="0.2">
      <c r="A26" s="14" t="s">
        <v>23</v>
      </c>
      <c r="B26" s="9">
        <v>4704552</v>
      </c>
      <c r="C26" s="4">
        <v>9045574</v>
      </c>
      <c r="D26" s="4">
        <v>5929180</v>
      </c>
      <c r="E26" s="4">
        <v>1935311</v>
      </c>
      <c r="F26" s="7" t="s">
        <v>99</v>
      </c>
    </row>
    <row r="27" spans="1:6" x14ac:dyDescent="0.2">
      <c r="A27" s="14" t="s">
        <v>24</v>
      </c>
      <c r="B27" s="9">
        <v>2494700</v>
      </c>
      <c r="C27" s="4">
        <v>262303421</v>
      </c>
      <c r="D27" s="4">
        <v>98521684</v>
      </c>
      <c r="E27" s="4">
        <v>527432709</v>
      </c>
      <c r="F27" s="7" t="s">
        <v>100</v>
      </c>
    </row>
    <row r="28" spans="1:6" x14ac:dyDescent="0.2">
      <c r="A28" s="14" t="s">
        <v>25</v>
      </c>
      <c r="B28" s="9">
        <v>23985449</v>
      </c>
      <c r="C28" s="1">
        <v>0</v>
      </c>
      <c r="D28" s="1">
        <v>0</v>
      </c>
      <c r="E28" s="4">
        <v>1990333</v>
      </c>
      <c r="F28" s="7" t="s">
        <v>101</v>
      </c>
    </row>
    <row r="29" spans="1:6" x14ac:dyDescent="0.2">
      <c r="A29" s="14" t="s">
        <v>26</v>
      </c>
      <c r="B29" s="10">
        <v>0</v>
      </c>
      <c r="C29" s="1">
        <v>0</v>
      </c>
      <c r="D29" s="1">
        <v>0</v>
      </c>
      <c r="E29" s="4">
        <v>4313510</v>
      </c>
      <c r="F29" s="7" t="s">
        <v>102</v>
      </c>
    </row>
    <row r="30" spans="1:6" x14ac:dyDescent="0.2">
      <c r="A30" s="14" t="s">
        <v>27</v>
      </c>
      <c r="B30" s="9">
        <v>12337637</v>
      </c>
      <c r="C30" s="4">
        <v>38559674</v>
      </c>
      <c r="D30" s="4">
        <v>38467208</v>
      </c>
      <c r="E30" s="4">
        <v>3721477</v>
      </c>
      <c r="F30" s="7" t="s">
        <v>103</v>
      </c>
    </row>
    <row r="31" spans="1:6" x14ac:dyDescent="0.2">
      <c r="A31" s="14" t="s">
        <v>28</v>
      </c>
      <c r="B31" s="9">
        <v>1694026</v>
      </c>
      <c r="C31" s="4">
        <v>16230686</v>
      </c>
      <c r="D31" s="4">
        <v>4672866</v>
      </c>
      <c r="E31" s="4">
        <v>3213135</v>
      </c>
      <c r="F31" s="7" t="s">
        <v>104</v>
      </c>
    </row>
    <row r="32" spans="1:6" x14ac:dyDescent="0.2">
      <c r="A32" s="14" t="s">
        <v>29</v>
      </c>
      <c r="B32" s="9">
        <v>45216364</v>
      </c>
      <c r="C32" s="4">
        <v>326139355</v>
      </c>
      <c r="D32" s="4">
        <v>147590938</v>
      </c>
      <c r="E32" s="4">
        <v>542606475</v>
      </c>
      <c r="F32" s="7" t="s">
        <v>105</v>
      </c>
    </row>
    <row r="33" spans="1:6" x14ac:dyDescent="0.2">
      <c r="A33" s="14" t="s">
        <v>30</v>
      </c>
      <c r="B33" s="9">
        <v>94976467</v>
      </c>
      <c r="C33" s="4">
        <v>816680622</v>
      </c>
      <c r="D33" s="4">
        <v>395678020</v>
      </c>
      <c r="E33" s="4">
        <v>1028882960</v>
      </c>
      <c r="F33" s="7" t="s">
        <v>106</v>
      </c>
    </row>
    <row r="34" spans="1:6" x14ac:dyDescent="0.2">
      <c r="A34" s="14" t="s">
        <v>31</v>
      </c>
      <c r="B34" s="9">
        <v>30000000</v>
      </c>
      <c r="C34" s="4">
        <v>12000000</v>
      </c>
      <c r="D34" s="4">
        <v>10000000</v>
      </c>
      <c r="E34" s="4">
        <v>88232158</v>
      </c>
      <c r="F34" s="7" t="s">
        <v>107</v>
      </c>
    </row>
    <row r="35" spans="1:6" x14ac:dyDescent="0.2">
      <c r="A35" s="14" t="s">
        <v>32</v>
      </c>
      <c r="B35" s="9">
        <v>26657422</v>
      </c>
      <c r="C35" s="4">
        <v>27754124</v>
      </c>
      <c r="D35" s="4">
        <v>23999930</v>
      </c>
      <c r="E35" s="4">
        <v>29523980</v>
      </c>
      <c r="F35" s="7" t="s">
        <v>108</v>
      </c>
    </row>
    <row r="36" spans="1:6" x14ac:dyDescent="0.2">
      <c r="A36" s="14" t="s">
        <v>33</v>
      </c>
      <c r="B36" s="9">
        <v>7500000</v>
      </c>
      <c r="C36" s="4">
        <v>3000000</v>
      </c>
      <c r="D36" s="4">
        <v>2500000</v>
      </c>
      <c r="E36" s="4">
        <v>25000000</v>
      </c>
      <c r="F36" s="7" t="s">
        <v>109</v>
      </c>
    </row>
    <row r="37" spans="1:6" x14ac:dyDescent="0.2">
      <c r="A37" s="14" t="s">
        <v>34</v>
      </c>
      <c r="B37" s="9">
        <v>672932</v>
      </c>
      <c r="C37" s="4">
        <v>698677</v>
      </c>
      <c r="D37" s="4">
        <v>638778</v>
      </c>
      <c r="E37" s="1">
        <v>0</v>
      </c>
      <c r="F37" s="7" t="s">
        <v>110</v>
      </c>
    </row>
    <row r="38" spans="1:6" x14ac:dyDescent="0.2">
      <c r="A38" s="14" t="s">
        <v>35</v>
      </c>
      <c r="B38" s="9">
        <v>0</v>
      </c>
      <c r="C38" s="1">
        <v>0</v>
      </c>
      <c r="D38" s="1">
        <v>0</v>
      </c>
      <c r="E38" s="1">
        <v>0</v>
      </c>
      <c r="F38" s="7" t="s">
        <v>111</v>
      </c>
    </row>
    <row r="39" spans="1:6" x14ac:dyDescent="0.2">
      <c r="A39" s="14" t="s">
        <v>36</v>
      </c>
      <c r="B39" s="10">
        <v>0</v>
      </c>
      <c r="C39" s="1">
        <v>0</v>
      </c>
      <c r="D39" s="1">
        <v>0</v>
      </c>
      <c r="E39" s="4">
        <v>-2632822</v>
      </c>
      <c r="F39" s="7" t="s">
        <v>112</v>
      </c>
    </row>
    <row r="40" spans="1:6" x14ac:dyDescent="0.2">
      <c r="A40" s="14" t="s">
        <v>37</v>
      </c>
      <c r="B40" s="9">
        <v>64830354</v>
      </c>
      <c r="C40" s="4">
        <v>43452801</v>
      </c>
      <c r="D40" s="4">
        <v>37138708</v>
      </c>
      <c r="E40" s="4">
        <v>140123316</v>
      </c>
      <c r="F40" s="7" t="s">
        <v>113</v>
      </c>
    </row>
    <row r="41" spans="1:6" x14ac:dyDescent="0.2">
      <c r="A41" s="14" t="s">
        <v>38</v>
      </c>
      <c r="B41" s="10">
        <v>0</v>
      </c>
      <c r="C41" s="4">
        <v>23974590</v>
      </c>
      <c r="D41" s="1">
        <v>0</v>
      </c>
      <c r="E41" s="1">
        <v>0</v>
      </c>
      <c r="F41" s="7" t="s">
        <v>114</v>
      </c>
    </row>
    <row r="42" spans="1:6" x14ac:dyDescent="0.2">
      <c r="A42" s="14" t="s">
        <v>39</v>
      </c>
      <c r="B42" s="9">
        <v>64830354</v>
      </c>
      <c r="C42" s="4">
        <v>67427391</v>
      </c>
      <c r="D42" s="4">
        <v>37138708</v>
      </c>
      <c r="E42" s="4">
        <v>140123316</v>
      </c>
      <c r="F42" s="7" t="s">
        <v>115</v>
      </c>
    </row>
    <row r="43" spans="1:6" x14ac:dyDescent="0.2">
      <c r="A43" s="14" t="s">
        <v>40</v>
      </c>
      <c r="B43" s="10">
        <v>0</v>
      </c>
      <c r="C43" s="4">
        <v>171064939</v>
      </c>
      <c r="D43" s="4">
        <v>61363456</v>
      </c>
      <c r="E43" s="1">
        <v>0</v>
      </c>
      <c r="F43" s="7" t="s">
        <v>116</v>
      </c>
    </row>
    <row r="44" spans="1:6" x14ac:dyDescent="0.2">
      <c r="A44" s="14" t="s">
        <v>41</v>
      </c>
      <c r="B44" s="10">
        <v>0</v>
      </c>
      <c r="C44" s="4">
        <v>30975616</v>
      </c>
      <c r="D44" s="4">
        <v>30975617</v>
      </c>
      <c r="E44" s="1">
        <v>0</v>
      </c>
      <c r="F44" s="7" t="s">
        <v>117</v>
      </c>
    </row>
    <row r="45" spans="1:6" x14ac:dyDescent="0.2">
      <c r="A45" s="14" t="s">
        <v>42</v>
      </c>
      <c r="B45" s="9">
        <v>8225063</v>
      </c>
      <c r="C45" s="4">
        <v>27111115</v>
      </c>
      <c r="D45" s="4">
        <v>17111115</v>
      </c>
      <c r="E45" s="4">
        <v>95550331</v>
      </c>
      <c r="F45" s="7" t="s">
        <v>118</v>
      </c>
    </row>
    <row r="46" spans="1:6" x14ac:dyDescent="0.2">
      <c r="A46" s="14" t="s">
        <v>43</v>
      </c>
      <c r="B46" s="10">
        <v>0</v>
      </c>
      <c r="C46" s="4">
        <v>85455957</v>
      </c>
      <c r="D46" s="4">
        <v>58824793</v>
      </c>
      <c r="E46" s="1">
        <v>0</v>
      </c>
      <c r="F46" s="7" t="s">
        <v>119</v>
      </c>
    </row>
    <row r="47" spans="1:6" x14ac:dyDescent="0.2">
      <c r="A47" s="14" t="s">
        <v>44</v>
      </c>
      <c r="B47" s="9">
        <v>3414753</v>
      </c>
      <c r="C47" s="4">
        <v>22154565</v>
      </c>
      <c r="D47" s="4">
        <v>8839418</v>
      </c>
      <c r="E47" s="4">
        <v>22550192</v>
      </c>
      <c r="F47" s="7" t="s">
        <v>120</v>
      </c>
    </row>
    <row r="48" spans="1:6" x14ac:dyDescent="0.2">
      <c r="A48" s="14" t="s">
        <v>45</v>
      </c>
      <c r="B48" s="10">
        <v>0</v>
      </c>
      <c r="C48" s="1">
        <v>0</v>
      </c>
      <c r="D48" s="1">
        <v>0</v>
      </c>
      <c r="E48" s="4">
        <v>10082872</v>
      </c>
      <c r="F48" s="7" t="s">
        <v>121</v>
      </c>
    </row>
    <row r="49" spans="1:255" x14ac:dyDescent="0.2">
      <c r="A49" s="14" t="s">
        <v>46</v>
      </c>
      <c r="B49" s="9">
        <v>980616</v>
      </c>
      <c r="C49" s="4">
        <v>244907</v>
      </c>
      <c r="D49" s="4">
        <v>244907</v>
      </c>
      <c r="E49" s="4">
        <v>13685969</v>
      </c>
      <c r="F49" s="7" t="s">
        <v>122</v>
      </c>
    </row>
    <row r="50" spans="1:255" x14ac:dyDescent="0.2">
      <c r="A50" s="14" t="s">
        <v>47</v>
      </c>
      <c r="B50" s="10">
        <v>0</v>
      </c>
      <c r="C50" s="4">
        <v>29827482</v>
      </c>
      <c r="D50" s="4">
        <v>4757566</v>
      </c>
      <c r="E50" s="4">
        <v>38826072</v>
      </c>
      <c r="F50" s="7" t="s">
        <v>123</v>
      </c>
    </row>
    <row r="51" spans="1:255" x14ac:dyDescent="0.2">
      <c r="A51" s="14" t="s">
        <v>48</v>
      </c>
      <c r="B51" s="9">
        <v>12620432</v>
      </c>
      <c r="C51" s="4">
        <v>366834581</v>
      </c>
      <c r="D51" s="4">
        <v>182116872</v>
      </c>
      <c r="E51" s="4">
        <v>180695436</v>
      </c>
      <c r="F51" s="7" t="s">
        <v>124</v>
      </c>
    </row>
    <row r="52" spans="1:255" x14ac:dyDescent="0.2">
      <c r="A52" s="14" t="s">
        <v>49</v>
      </c>
      <c r="B52" s="9">
        <v>5926720</v>
      </c>
      <c r="C52" s="4">
        <v>2683068</v>
      </c>
      <c r="D52" s="4">
        <v>1719016</v>
      </c>
      <c r="E52" s="4">
        <v>2110414</v>
      </c>
      <c r="F52" s="7" t="s">
        <v>125</v>
      </c>
    </row>
    <row r="53" spans="1:255" x14ac:dyDescent="0.2">
      <c r="A53" s="14" t="s">
        <v>50</v>
      </c>
      <c r="B53" s="9">
        <v>2752492</v>
      </c>
      <c r="C53" s="4">
        <v>272136721</v>
      </c>
      <c r="D53" s="4">
        <v>129447526</v>
      </c>
      <c r="E53" s="4">
        <v>256230809</v>
      </c>
      <c r="F53" s="7" t="s">
        <v>126</v>
      </c>
    </row>
    <row r="54" spans="1:255" x14ac:dyDescent="0.2">
      <c r="A54" s="14" t="s">
        <v>51</v>
      </c>
      <c r="B54" s="10">
        <v>0</v>
      </c>
      <c r="C54" s="1">
        <v>0</v>
      </c>
      <c r="D54" s="1">
        <v>0</v>
      </c>
      <c r="E54" s="4">
        <v>726575</v>
      </c>
      <c r="F54" s="7" t="s">
        <v>127</v>
      </c>
    </row>
    <row r="55" spans="1:255" x14ac:dyDescent="0.2">
      <c r="A55" s="14" t="s">
        <v>52</v>
      </c>
      <c r="B55" s="9">
        <v>4293715</v>
      </c>
      <c r="C55" s="4">
        <v>77876884</v>
      </c>
      <c r="D55" s="4">
        <v>25203993</v>
      </c>
      <c r="E55" s="4">
        <v>273024186</v>
      </c>
      <c r="F55" s="7" t="s">
        <v>128</v>
      </c>
    </row>
    <row r="56" spans="1:255" x14ac:dyDescent="0.2">
      <c r="A56" s="14" t="s">
        <v>53</v>
      </c>
      <c r="B56" s="9">
        <v>2367799</v>
      </c>
      <c r="C56" s="4">
        <v>8574434</v>
      </c>
      <c r="D56" s="4">
        <v>7465613</v>
      </c>
      <c r="E56" s="4">
        <v>7933315</v>
      </c>
      <c r="F56" s="7" t="s">
        <v>129</v>
      </c>
    </row>
    <row r="57" spans="1:255" x14ac:dyDescent="0.2">
      <c r="A57" s="14" t="s">
        <v>54</v>
      </c>
      <c r="B57" s="9">
        <v>2184955</v>
      </c>
      <c r="C57" s="4">
        <v>21147543</v>
      </c>
      <c r="D57" s="4">
        <v>12586292</v>
      </c>
      <c r="E57" s="4">
        <v>24883435</v>
      </c>
      <c r="F57" s="7" t="s">
        <v>130</v>
      </c>
    </row>
    <row r="58" spans="1:255" x14ac:dyDescent="0.2">
      <c r="A58" s="14" t="s">
        <v>55</v>
      </c>
      <c r="B58" s="10">
        <v>0</v>
      </c>
      <c r="C58" s="1">
        <v>0</v>
      </c>
      <c r="D58" s="1">
        <v>0</v>
      </c>
      <c r="E58" s="4">
        <v>143155474</v>
      </c>
      <c r="F58" s="7" t="s">
        <v>131</v>
      </c>
    </row>
    <row r="59" spans="1:255" x14ac:dyDescent="0.2">
      <c r="A59" s="14" t="s">
        <v>56</v>
      </c>
      <c r="B59" s="9">
        <v>17525681</v>
      </c>
      <c r="C59" s="4">
        <v>382418650</v>
      </c>
      <c r="D59" s="4">
        <v>176422440</v>
      </c>
      <c r="E59" s="4">
        <v>708064208</v>
      </c>
      <c r="F59" s="7" t="s">
        <v>132</v>
      </c>
    </row>
    <row r="60" spans="1:255" x14ac:dyDescent="0.2">
      <c r="A60" s="14" t="s">
        <v>57</v>
      </c>
      <c r="B60" s="9">
        <v>30146113</v>
      </c>
      <c r="C60" s="4">
        <v>749253231</v>
      </c>
      <c r="D60" s="4">
        <v>358539312</v>
      </c>
      <c r="E60" s="4">
        <v>888759644</v>
      </c>
      <c r="F60" s="7" t="s">
        <v>133</v>
      </c>
    </row>
    <row r="61" spans="1:255" x14ac:dyDescent="0.2">
      <c r="A61" s="14" t="s">
        <v>58</v>
      </c>
      <c r="B61" s="9">
        <v>94976467</v>
      </c>
      <c r="C61" s="4">
        <v>816680622</v>
      </c>
      <c r="D61" s="4">
        <v>395678020</v>
      </c>
      <c r="E61" s="4">
        <v>1028882960</v>
      </c>
      <c r="F61" s="7" t="s">
        <v>134</v>
      </c>
    </row>
    <row r="62" spans="1:255" s="5" customFormat="1" x14ac:dyDescent="0.2">
      <c r="A62" s="1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</row>
    <row r="63" spans="1:255" s="6" customFormat="1" x14ac:dyDescent="0.2">
      <c r="A63" s="13" t="s">
        <v>9</v>
      </c>
      <c r="B63"/>
      <c r="C63"/>
      <c r="D63"/>
      <c r="E63"/>
      <c r="F63" s="30" t="s">
        <v>217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</row>
    <row r="64" spans="1:255" x14ac:dyDescent="0.2">
      <c r="A64" s="14" t="s">
        <v>59</v>
      </c>
      <c r="B64" s="9">
        <v>48155923</v>
      </c>
      <c r="C64" s="4">
        <v>583919087</v>
      </c>
      <c r="D64" s="4">
        <v>282888406</v>
      </c>
      <c r="E64" s="4">
        <v>961969920</v>
      </c>
      <c r="F64" s="7" t="s">
        <v>135</v>
      </c>
    </row>
    <row r="65" spans="1:6" x14ac:dyDescent="0.2">
      <c r="A65" s="14" t="s">
        <v>60</v>
      </c>
      <c r="B65" s="9">
        <v>14475753</v>
      </c>
      <c r="C65" s="4">
        <v>461839171</v>
      </c>
      <c r="D65" s="4">
        <v>215826056</v>
      </c>
      <c r="E65" s="4">
        <v>798505345</v>
      </c>
      <c r="F65" s="7" t="s">
        <v>136</v>
      </c>
    </row>
    <row r="66" spans="1:6" x14ac:dyDescent="0.2">
      <c r="A66" s="14" t="s">
        <v>61</v>
      </c>
      <c r="B66" s="9">
        <v>33680170</v>
      </c>
      <c r="C66" s="4">
        <v>122079916</v>
      </c>
      <c r="D66" s="4">
        <v>67062350</v>
      </c>
      <c r="E66" s="4">
        <v>163464575</v>
      </c>
      <c r="F66" s="7" t="s">
        <v>137</v>
      </c>
    </row>
    <row r="67" spans="1:6" x14ac:dyDescent="0.2">
      <c r="A67" s="14" t="s">
        <v>62</v>
      </c>
      <c r="B67" s="10">
        <v>0</v>
      </c>
      <c r="C67" s="4">
        <v>1884477</v>
      </c>
      <c r="D67" s="4">
        <v>1638383</v>
      </c>
      <c r="E67" s="4">
        <v>8856042</v>
      </c>
      <c r="F67" s="7" t="s">
        <v>138</v>
      </c>
    </row>
    <row r="68" spans="1:6" x14ac:dyDescent="0.2">
      <c r="A68" s="14" t="s">
        <v>63</v>
      </c>
      <c r="B68" s="9">
        <v>1857662</v>
      </c>
      <c r="C68" s="4">
        <v>2703470</v>
      </c>
      <c r="D68" s="4">
        <v>0</v>
      </c>
      <c r="E68" s="4">
        <v>62368676</v>
      </c>
      <c r="F68" s="7" t="s">
        <v>139</v>
      </c>
    </row>
    <row r="69" spans="1:6" x14ac:dyDescent="0.2">
      <c r="A69" s="14" t="s">
        <v>64</v>
      </c>
      <c r="B69" s="9">
        <v>17338690</v>
      </c>
      <c r="C69" s="4">
        <v>63277576</v>
      </c>
      <c r="D69" s="4">
        <v>28771841</v>
      </c>
      <c r="E69" s="4">
        <v>39811415</v>
      </c>
      <c r="F69" s="7" t="s">
        <v>140</v>
      </c>
    </row>
    <row r="70" spans="1:6" x14ac:dyDescent="0.2">
      <c r="A70" s="14" t="s">
        <v>65</v>
      </c>
      <c r="B70" s="9">
        <v>15398499</v>
      </c>
      <c r="C70" s="4">
        <v>20655638</v>
      </c>
      <c r="D70" s="4">
        <v>11604370</v>
      </c>
      <c r="E70" s="4">
        <v>32413079</v>
      </c>
      <c r="F70" s="7" t="s">
        <v>141</v>
      </c>
    </row>
    <row r="71" spans="1:6" x14ac:dyDescent="0.2">
      <c r="A71" s="14" t="s">
        <v>66</v>
      </c>
      <c r="B71" s="9">
        <v>1523728</v>
      </c>
      <c r="C71" s="4">
        <v>1042856</v>
      </c>
      <c r="D71" s="4">
        <v>997025</v>
      </c>
      <c r="E71" s="1">
        <v>0</v>
      </c>
      <c r="F71" s="7" t="s">
        <v>142</v>
      </c>
    </row>
    <row r="72" spans="1:6" x14ac:dyDescent="0.2">
      <c r="A72" s="14" t="s">
        <v>67</v>
      </c>
      <c r="B72" s="9">
        <v>-2438409</v>
      </c>
      <c r="C72" s="4">
        <v>36284853</v>
      </c>
      <c r="D72" s="4">
        <v>27327497</v>
      </c>
      <c r="E72" s="4">
        <v>37727447</v>
      </c>
      <c r="F72" s="7" t="s">
        <v>143</v>
      </c>
    </row>
    <row r="73" spans="1:6" x14ac:dyDescent="0.2">
      <c r="A73" s="14" t="s">
        <v>68</v>
      </c>
      <c r="B73" s="10">
        <v>0</v>
      </c>
      <c r="C73" s="1">
        <v>0</v>
      </c>
      <c r="D73" s="1">
        <v>0</v>
      </c>
      <c r="E73" s="1">
        <v>0</v>
      </c>
      <c r="F73" s="7" t="s">
        <v>144</v>
      </c>
    </row>
    <row r="74" spans="1:6" x14ac:dyDescent="0.2">
      <c r="A74" s="14" t="s">
        <v>69</v>
      </c>
      <c r="B74" s="9">
        <v>178494</v>
      </c>
      <c r="C74" s="4">
        <v>430582</v>
      </c>
      <c r="D74" s="4">
        <v>421039</v>
      </c>
      <c r="E74" s="1">
        <v>0</v>
      </c>
      <c r="F74" s="7" t="s">
        <v>145</v>
      </c>
    </row>
    <row r="75" spans="1:6" x14ac:dyDescent="0.2">
      <c r="A75" s="14" t="s">
        <v>70</v>
      </c>
      <c r="B75" s="10">
        <v>0</v>
      </c>
      <c r="C75" s="4">
        <v>9804871</v>
      </c>
      <c r="D75" s="4">
        <v>4736398</v>
      </c>
      <c r="E75" s="4">
        <v>7553160</v>
      </c>
      <c r="F75" s="7" t="s">
        <v>146</v>
      </c>
    </row>
    <row r="76" spans="1:6" x14ac:dyDescent="0.2">
      <c r="A76" s="14" t="s">
        <v>71</v>
      </c>
      <c r="B76" s="9">
        <v>637069</v>
      </c>
      <c r="C76" s="4">
        <v>6213264</v>
      </c>
      <c r="D76" s="4">
        <v>2849608</v>
      </c>
      <c r="E76" s="4">
        <v>27726805</v>
      </c>
      <c r="F76" s="7" t="s">
        <v>147</v>
      </c>
    </row>
    <row r="77" spans="1:6" x14ac:dyDescent="0.2">
      <c r="A77" s="14" t="s">
        <v>72</v>
      </c>
      <c r="B77" s="10">
        <v>0</v>
      </c>
      <c r="C77" s="4">
        <v>9433852</v>
      </c>
      <c r="D77" s="4">
        <v>4502280</v>
      </c>
      <c r="E77" s="4">
        <v>5089612</v>
      </c>
      <c r="F77" s="7" t="s">
        <v>148</v>
      </c>
    </row>
    <row r="78" spans="1:6" x14ac:dyDescent="0.2">
      <c r="A78" s="14" t="s">
        <v>73</v>
      </c>
      <c r="B78" s="9">
        <v>25904395</v>
      </c>
      <c r="C78" s="4">
        <v>9678478</v>
      </c>
      <c r="D78" s="4">
        <v>4999441</v>
      </c>
      <c r="E78" s="4">
        <v>11994469</v>
      </c>
      <c r="F78" s="7" t="s">
        <v>149</v>
      </c>
    </row>
    <row r="79" spans="1:6" x14ac:dyDescent="0.2">
      <c r="A79" s="14" t="s">
        <v>74</v>
      </c>
      <c r="B79" s="10">
        <v>0</v>
      </c>
      <c r="C79" s="4">
        <v>3617285</v>
      </c>
      <c r="D79" s="4">
        <v>1247651</v>
      </c>
      <c r="E79" s="4">
        <v>1382108</v>
      </c>
      <c r="F79" s="7" t="s">
        <v>150</v>
      </c>
    </row>
    <row r="80" spans="1:6" x14ac:dyDescent="0.2">
      <c r="A80" s="14" t="s">
        <v>75</v>
      </c>
      <c r="B80" s="9">
        <v>23007411</v>
      </c>
      <c r="C80" s="4">
        <v>36934383</v>
      </c>
      <c r="D80" s="4">
        <v>28884836</v>
      </c>
      <c r="E80" s="4">
        <v>23076551</v>
      </c>
      <c r="F80" s="7" t="s">
        <v>151</v>
      </c>
    </row>
    <row r="81" spans="1:255" x14ac:dyDescent="0.2">
      <c r="A81" s="14" t="s">
        <v>76</v>
      </c>
      <c r="B81" s="9">
        <v>-1681649</v>
      </c>
      <c r="C81" s="4">
        <v>9446300</v>
      </c>
      <c r="D81" s="4">
        <v>8183188</v>
      </c>
      <c r="E81" s="4">
        <v>8016140</v>
      </c>
      <c r="F81" s="7" t="s">
        <v>152</v>
      </c>
    </row>
    <row r="82" spans="1:255" x14ac:dyDescent="0.2">
      <c r="A82" s="14" t="s">
        <v>77</v>
      </c>
      <c r="B82" s="9">
        <v>24689060</v>
      </c>
      <c r="C82" s="4">
        <v>27488083</v>
      </c>
      <c r="D82" s="4">
        <v>20701648</v>
      </c>
      <c r="E82" s="4">
        <v>15060411</v>
      </c>
      <c r="F82" s="7" t="s">
        <v>153</v>
      </c>
    </row>
    <row r="83" spans="1:255" x14ac:dyDescent="0.2">
      <c r="A83" s="14" t="s">
        <v>78</v>
      </c>
      <c r="B83" s="9">
        <v>24689060</v>
      </c>
      <c r="C83" s="4">
        <v>27488083</v>
      </c>
      <c r="D83" s="4">
        <v>20701648</v>
      </c>
      <c r="E83" s="4">
        <v>15060411</v>
      </c>
      <c r="F83" s="7" t="s">
        <v>154</v>
      </c>
    </row>
    <row r="84" spans="1:255" x14ac:dyDescent="0.2">
      <c r="A84" s="14" t="s">
        <v>79</v>
      </c>
      <c r="B84" s="9">
        <v>24689060</v>
      </c>
      <c r="C84" s="4">
        <v>18941452</v>
      </c>
      <c r="D84" s="4">
        <v>20701648</v>
      </c>
      <c r="E84" s="4">
        <v>15060411</v>
      </c>
      <c r="F84" s="7" t="s">
        <v>155</v>
      </c>
    </row>
    <row r="85" spans="1:255" x14ac:dyDescent="0.2">
      <c r="A85" s="14" t="s">
        <v>80</v>
      </c>
      <c r="B85" s="10">
        <v>0</v>
      </c>
      <c r="C85" s="4">
        <v>8546631</v>
      </c>
      <c r="D85" s="1">
        <v>0</v>
      </c>
      <c r="E85" s="1">
        <v>0</v>
      </c>
      <c r="F85" s="7" t="s">
        <v>156</v>
      </c>
    </row>
    <row r="86" spans="1:255" s="6" customFormat="1" x14ac:dyDescent="0.2">
      <c r="A86" s="12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</row>
    <row r="87" spans="1:255" s="6" customFormat="1" x14ac:dyDescent="0.2">
      <c r="A87" s="13" t="s">
        <v>10</v>
      </c>
      <c r="B87"/>
      <c r="C87"/>
      <c r="D87"/>
      <c r="E87"/>
      <c r="F87" s="30" t="s">
        <v>218</v>
      </c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</row>
    <row r="88" spans="1:255" x14ac:dyDescent="0.2">
      <c r="A88" s="14" t="s">
        <v>81</v>
      </c>
      <c r="B88" s="9">
        <v>19379764</v>
      </c>
      <c r="C88" s="4">
        <v>112424182</v>
      </c>
      <c r="D88" s="4">
        <v>103828856</v>
      </c>
      <c r="E88" s="4">
        <v>163005179</v>
      </c>
      <c r="F88" s="7" t="s">
        <v>157</v>
      </c>
    </row>
    <row r="89" spans="1:255" x14ac:dyDescent="0.2">
      <c r="A89" s="14" t="s">
        <v>82</v>
      </c>
      <c r="B89" s="9">
        <v>16548797</v>
      </c>
      <c r="C89" s="4">
        <v>-36579905</v>
      </c>
      <c r="D89" s="4">
        <v>-48500493</v>
      </c>
      <c r="E89" s="4">
        <v>-45503535</v>
      </c>
      <c r="F89" s="7" t="s">
        <v>158</v>
      </c>
    </row>
    <row r="90" spans="1:255" x14ac:dyDescent="0.2">
      <c r="A90" s="14" t="s">
        <v>83</v>
      </c>
      <c r="B90" s="9">
        <v>-17902685</v>
      </c>
      <c r="C90" s="4">
        <v>4509506</v>
      </c>
      <c r="D90" s="4">
        <v>-8981718</v>
      </c>
      <c r="E90" s="4">
        <v>-94782931</v>
      </c>
      <c r="F90" s="7" t="s">
        <v>159</v>
      </c>
    </row>
    <row r="91" spans="1:255" x14ac:dyDescent="0.2">
      <c r="A91" s="14" t="s">
        <v>84</v>
      </c>
      <c r="B91" s="9">
        <v>22136</v>
      </c>
      <c r="C91" s="1">
        <v>0</v>
      </c>
      <c r="D91" s="1">
        <v>0</v>
      </c>
      <c r="E91" s="1">
        <v>0</v>
      </c>
      <c r="F91" s="7" t="s">
        <v>160</v>
      </c>
    </row>
    <row r="92" spans="1:255" x14ac:dyDescent="0.2">
      <c r="A92" s="14" t="s">
        <v>85</v>
      </c>
      <c r="B92" s="9">
        <v>-5911167</v>
      </c>
      <c r="C92" s="4">
        <v>-81115438</v>
      </c>
      <c r="D92" s="4">
        <v>-51527875</v>
      </c>
      <c r="E92" s="4">
        <v>-193662145</v>
      </c>
      <c r="F92" s="7" t="s">
        <v>161</v>
      </c>
    </row>
    <row r="93" spans="1:255" x14ac:dyDescent="0.2">
      <c r="A93" s="14" t="s">
        <v>86</v>
      </c>
      <c r="B93" s="9">
        <v>12136845</v>
      </c>
      <c r="C93" s="4">
        <v>-761655</v>
      </c>
      <c r="D93" s="4">
        <v>-5181230</v>
      </c>
      <c r="E93" s="4">
        <v>-170943432</v>
      </c>
      <c r="F93" s="7" t="s">
        <v>162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G38"/>
  <sheetViews>
    <sheetView workbookViewId="0">
      <selection activeCell="D2" sqref="D2"/>
    </sheetView>
  </sheetViews>
  <sheetFormatPr defaultRowHeight="12.75" x14ac:dyDescent="0.2"/>
  <cols>
    <col min="2" max="2" width="43.7109375" bestFit="1" customWidth="1"/>
    <col min="3" max="3" width="16.7109375" customWidth="1"/>
    <col min="4" max="4" width="16.85546875" customWidth="1"/>
    <col min="5" max="5" width="17.5703125" customWidth="1"/>
    <col min="6" max="6" width="15" customWidth="1"/>
    <col min="7" max="7" width="35.7109375" customWidth="1"/>
  </cols>
  <sheetData>
    <row r="3" spans="2:7" ht="38.25" x14ac:dyDescent="0.2">
      <c r="B3" s="15"/>
      <c r="C3" s="3" t="s">
        <v>0</v>
      </c>
      <c r="D3" s="2" t="s">
        <v>1</v>
      </c>
      <c r="E3" s="2" t="s">
        <v>2</v>
      </c>
      <c r="F3" s="2" t="s">
        <v>3</v>
      </c>
      <c r="G3" s="15"/>
    </row>
    <row r="4" spans="2:7" ht="30" x14ac:dyDescent="0.2">
      <c r="B4" s="16" t="s">
        <v>165</v>
      </c>
      <c r="C4" s="3" t="s">
        <v>6</v>
      </c>
      <c r="D4" s="2" t="s">
        <v>5</v>
      </c>
      <c r="E4" s="2" t="s">
        <v>7</v>
      </c>
      <c r="F4" s="2" t="s">
        <v>4</v>
      </c>
      <c r="G4" s="16" t="s">
        <v>166</v>
      </c>
    </row>
    <row r="5" spans="2:7" ht="15" x14ac:dyDescent="0.2">
      <c r="B5" s="17"/>
      <c r="C5" s="3">
        <v>131203</v>
      </c>
      <c r="D5" s="2">
        <v>131204</v>
      </c>
      <c r="E5" s="2">
        <v>131010</v>
      </c>
      <c r="F5" s="2">
        <v>131004</v>
      </c>
      <c r="G5" s="17"/>
    </row>
    <row r="6" spans="2:7" ht="14.25" x14ac:dyDescent="0.2">
      <c r="B6" s="18" t="s">
        <v>167</v>
      </c>
      <c r="C6" s="28">
        <v>1</v>
      </c>
      <c r="D6" s="28">
        <v>1</v>
      </c>
      <c r="E6" s="28">
        <v>1</v>
      </c>
      <c r="F6" s="28">
        <v>1</v>
      </c>
      <c r="G6" s="20" t="s">
        <v>168</v>
      </c>
    </row>
    <row r="7" spans="2:7" ht="14.25" x14ac:dyDescent="0.2">
      <c r="B7" s="18" t="s">
        <v>169</v>
      </c>
      <c r="C7" s="19" t="s">
        <v>170</v>
      </c>
      <c r="D7" s="19" t="s">
        <v>170</v>
      </c>
      <c r="E7" s="28">
        <v>11.88</v>
      </c>
      <c r="F7" s="28">
        <v>2.2000000000000002</v>
      </c>
      <c r="G7" s="21" t="s">
        <v>171</v>
      </c>
    </row>
    <row r="8" spans="2:7" ht="14.25" x14ac:dyDescent="0.2">
      <c r="B8" s="18" t="s">
        <v>172</v>
      </c>
      <c r="C8" s="19" t="s">
        <v>170</v>
      </c>
      <c r="D8" s="19" t="s">
        <v>170</v>
      </c>
      <c r="E8" s="19">
        <v>548959.06999999995</v>
      </c>
      <c r="F8" s="19">
        <v>107277965.13</v>
      </c>
      <c r="G8" s="21" t="s">
        <v>173</v>
      </c>
    </row>
    <row r="9" spans="2:7" ht="14.25" x14ac:dyDescent="0.2">
      <c r="B9" s="18" t="s">
        <v>174</v>
      </c>
      <c r="C9" s="19" t="s">
        <v>170</v>
      </c>
      <c r="D9" s="19" t="s">
        <v>170</v>
      </c>
      <c r="E9" s="31">
        <v>53488</v>
      </c>
      <c r="F9" s="31">
        <v>64833394</v>
      </c>
      <c r="G9" s="21" t="s">
        <v>175</v>
      </c>
    </row>
    <row r="10" spans="2:7" ht="14.25" x14ac:dyDescent="0.2">
      <c r="B10" s="18" t="s">
        <v>176</v>
      </c>
      <c r="C10" s="19" t="s">
        <v>170</v>
      </c>
      <c r="D10" s="19" t="s">
        <v>170</v>
      </c>
      <c r="E10" s="31">
        <v>908</v>
      </c>
      <c r="F10" s="31">
        <v>47090</v>
      </c>
      <c r="G10" s="21" t="s">
        <v>177</v>
      </c>
    </row>
    <row r="11" spans="2:7" ht="14.25" x14ac:dyDescent="0.2">
      <c r="B11" s="18" t="s">
        <v>178</v>
      </c>
      <c r="C11" s="31">
        <v>30000000</v>
      </c>
      <c r="D11" s="31">
        <v>12000000</v>
      </c>
      <c r="E11" s="31">
        <v>10000000</v>
      </c>
      <c r="F11" s="31">
        <v>88232158</v>
      </c>
      <c r="G11" s="21" t="s">
        <v>179</v>
      </c>
    </row>
    <row r="12" spans="2:7" ht="14.25" x14ac:dyDescent="0.2">
      <c r="B12" s="18" t="s">
        <v>180</v>
      </c>
      <c r="C12" s="19" t="s">
        <v>170</v>
      </c>
      <c r="D12" s="19" t="s">
        <v>170</v>
      </c>
      <c r="E12" s="19">
        <v>118800000.00000001</v>
      </c>
      <c r="F12" s="19">
        <v>194110747.60000002</v>
      </c>
      <c r="G12" s="21" t="s">
        <v>181</v>
      </c>
    </row>
    <row r="13" spans="2:7" ht="14.25" x14ac:dyDescent="0.2">
      <c r="B13" s="18" t="s">
        <v>182</v>
      </c>
      <c r="C13" s="22">
        <v>44926</v>
      </c>
      <c r="D13" s="22">
        <v>44926</v>
      </c>
      <c r="E13" s="22">
        <v>44926</v>
      </c>
      <c r="F13" s="22">
        <v>44926</v>
      </c>
      <c r="G13" s="21" t="s">
        <v>183</v>
      </c>
    </row>
    <row r="16" spans="2:7" ht="15" x14ac:dyDescent="0.2">
      <c r="B16" s="23" t="s">
        <v>184</v>
      </c>
      <c r="C16" s="24"/>
      <c r="D16" s="24"/>
      <c r="E16" s="24"/>
      <c r="F16" s="24"/>
      <c r="G16" s="25" t="s">
        <v>185</v>
      </c>
    </row>
    <row r="17" spans="2:7" ht="14.25" x14ac:dyDescent="0.2">
      <c r="B17" s="26" t="s">
        <v>186</v>
      </c>
      <c r="C17" s="27" t="s">
        <v>170</v>
      </c>
      <c r="D17" s="27" t="s">
        <v>170</v>
      </c>
      <c r="E17" s="27">
        <f>+E9*100/E11</f>
        <v>0.53488000000000002</v>
      </c>
      <c r="F17" s="27">
        <f>+F9*100/F11</f>
        <v>73.480458224766537</v>
      </c>
      <c r="G17" s="20" t="s">
        <v>187</v>
      </c>
    </row>
    <row r="18" spans="2:7" ht="14.25" x14ac:dyDescent="0.2">
      <c r="B18" s="18" t="s">
        <v>188</v>
      </c>
      <c r="C18" s="28">
        <f>'Annual Financial Data'!B84/'Annual Financial Data'!B34</f>
        <v>0.82296866666666668</v>
      </c>
      <c r="D18" s="28">
        <f>'Annual Financial Data'!C84/'Annual Financial Data'!C34</f>
        <v>1.5784543333333334</v>
      </c>
      <c r="E18" s="28">
        <f>'Annual Financial Data'!D84/'Annual Financial Data'!D34</f>
        <v>2.0701648000000001</v>
      </c>
      <c r="F18" s="28">
        <f>'Annual Financial Data'!E84/'Annual Financial Data'!E34</f>
        <v>0.17069072480353478</v>
      </c>
      <c r="G18" s="21" t="s">
        <v>189</v>
      </c>
    </row>
    <row r="19" spans="2:7" ht="14.25" x14ac:dyDescent="0.2">
      <c r="B19" s="18" t="s">
        <v>190</v>
      </c>
      <c r="C19" s="28">
        <f>'Annual Financial Data'!B40/'Annual Financial Data'!B34</f>
        <v>2.1610117999999998</v>
      </c>
      <c r="D19" s="28">
        <f>'Annual Financial Data'!C40/'Annual Financial Data'!C34</f>
        <v>3.6210667499999998</v>
      </c>
      <c r="E19" s="28">
        <f>'Annual Financial Data'!D40/'Annual Financial Data'!D34</f>
        <v>3.7138708</v>
      </c>
      <c r="F19" s="28">
        <f>'Annual Financial Data'!E40/'Annual Financial Data'!E34</f>
        <v>1.5881206940444548</v>
      </c>
      <c r="G19" s="21" t="s">
        <v>191</v>
      </c>
    </row>
    <row r="20" spans="2:7" ht="14.25" x14ac:dyDescent="0.2">
      <c r="B20" s="18" t="s">
        <v>192</v>
      </c>
      <c r="C20" s="28" t="s">
        <v>170</v>
      </c>
      <c r="D20" s="28" t="s">
        <v>170</v>
      </c>
      <c r="E20" s="28">
        <f>E12/'Annual Financial Data'!D84</f>
        <v>5.7386735587427635</v>
      </c>
      <c r="F20" s="28">
        <f>F12/'Annual Financial Data'!E84</f>
        <v>12.888808120840794</v>
      </c>
      <c r="G20" s="21" t="s">
        <v>193</v>
      </c>
    </row>
    <row r="21" spans="2:7" ht="14.25" x14ac:dyDescent="0.2">
      <c r="B21" s="18" t="s">
        <v>194</v>
      </c>
      <c r="C21" s="28" t="s">
        <v>170</v>
      </c>
      <c r="D21" s="28" t="s">
        <v>170</v>
      </c>
      <c r="E21" s="28">
        <f>E12/'Annual Financial Data'!D40</f>
        <v>3.1988188711357437</v>
      </c>
      <c r="F21" s="28">
        <f>F12/'Annual Financial Data'!E40</f>
        <v>1.3852851412679958</v>
      </c>
      <c r="G21" s="21" t="s">
        <v>195</v>
      </c>
    </row>
    <row r="22" spans="2:7" x14ac:dyDescent="0.2">
      <c r="C22" s="29"/>
      <c r="D22" s="29"/>
      <c r="E22" s="29"/>
      <c r="F22" s="29"/>
    </row>
    <row r="23" spans="2:7" ht="14.25" x14ac:dyDescent="0.2">
      <c r="B23" s="18" t="s">
        <v>196</v>
      </c>
      <c r="C23" s="28">
        <f>'Annual Financial Data'!B66*100/'Annual Financial Data'!B64</f>
        <v>69.939828585571917</v>
      </c>
      <c r="D23" s="28">
        <f>'Annual Financial Data'!C66*100/'Annual Financial Data'!C64</f>
        <v>20.906991862042009</v>
      </c>
      <c r="E23" s="28">
        <f>'Annual Financial Data'!D66*100/'Annual Financial Data'!D64</f>
        <v>23.7062914483671</v>
      </c>
      <c r="F23" s="28">
        <f>'Annual Financial Data'!E66*100/'Annual Financial Data'!E64</f>
        <v>16.992690894118603</v>
      </c>
      <c r="G23" s="21" t="s">
        <v>197</v>
      </c>
    </row>
    <row r="24" spans="2:7" ht="28.5" x14ac:dyDescent="0.2">
      <c r="B24" s="18" t="s">
        <v>198</v>
      </c>
      <c r="C24" s="28">
        <f>('Annual Financial Data'!B80+'Annual Financial Data'!B76)*100/'Annual Financial Data'!B64</f>
        <v>49.099837625373723</v>
      </c>
      <c r="D24" s="28">
        <f>('Annual Financial Data'!C80+'Annual Financial Data'!C76)*100/'Annual Financial Data'!C64</f>
        <v>7.3893195068651698</v>
      </c>
      <c r="E24" s="28">
        <f>('Annual Financial Data'!D80+'Annual Financial Data'!D76)*100/'Annual Financial Data'!D64</f>
        <v>11.218007994290158</v>
      </c>
      <c r="F24" s="28">
        <f>('Annual Financial Data'!E80+'Annual Financial Data'!E76)*100/'Annual Financial Data'!E64</f>
        <v>5.2811792701376774</v>
      </c>
      <c r="G24" s="21" t="s">
        <v>199</v>
      </c>
    </row>
    <row r="25" spans="2:7" ht="14.25" x14ac:dyDescent="0.2">
      <c r="B25" s="18" t="s">
        <v>200</v>
      </c>
      <c r="C25" s="28">
        <f>'Annual Financial Data'!B83*100/'Annual Financial Data'!B64</f>
        <v>51.268999661786154</v>
      </c>
      <c r="D25" s="28">
        <f>'Annual Financial Data'!C83*100/'Annual Financial Data'!C64</f>
        <v>4.7075157520925499</v>
      </c>
      <c r="E25" s="28">
        <f>'Annual Financial Data'!D83*100/'Annual Financial Data'!D64</f>
        <v>7.3179556181599041</v>
      </c>
      <c r="F25" s="28">
        <f>'Annual Financial Data'!E83*100/'Annual Financial Data'!E64</f>
        <v>1.5655802418437366</v>
      </c>
      <c r="G25" s="21" t="s">
        <v>201</v>
      </c>
    </row>
    <row r="26" spans="2:7" ht="14.25" x14ac:dyDescent="0.2">
      <c r="B26" s="18" t="s">
        <v>202</v>
      </c>
      <c r="C26" s="28">
        <f>'Annual Financial Data'!B83*100/'Annual Financial Data'!B33</f>
        <v>25.994923563539167</v>
      </c>
      <c r="D26" s="28">
        <f>'Annual Financial Data'!C83*100/'Annual Financial Data'!C33</f>
        <v>3.3658301984297601</v>
      </c>
      <c r="E26" s="28">
        <f>'Annual Financial Data'!D83*100/'Annual Financial Data'!D33</f>
        <v>5.2319428812345956</v>
      </c>
      <c r="F26" s="28">
        <f>'Annual Financial Data'!E83*100/'Annual Financial Data'!E33</f>
        <v>1.4637632836294616</v>
      </c>
      <c r="G26" s="21" t="s">
        <v>203</v>
      </c>
    </row>
    <row r="27" spans="2:7" ht="14.25" x14ac:dyDescent="0.2">
      <c r="B27" s="18" t="s">
        <v>204</v>
      </c>
      <c r="C27" s="28">
        <f>'Annual Financial Data'!B84*100/'Annual Financial Data'!B40</f>
        <v>38.082562375025745</v>
      </c>
      <c r="D27" s="28">
        <f>'Annual Financial Data'!C84*100/'Annual Financial Data'!C40</f>
        <v>43.590865408193132</v>
      </c>
      <c r="E27" s="28">
        <f>'Annual Financial Data'!D84*100/'Annual Financial Data'!D40</f>
        <v>55.74143290068141</v>
      </c>
      <c r="F27" s="28">
        <f>'Annual Financial Data'!E84*100/'Annual Financial Data'!E40</f>
        <v>10.74796931011824</v>
      </c>
      <c r="G27" s="21" t="s">
        <v>205</v>
      </c>
    </row>
    <row r="28" spans="2:7" x14ac:dyDescent="0.2">
      <c r="C28" s="29"/>
      <c r="D28" s="29"/>
      <c r="E28" s="29"/>
      <c r="F28" s="29"/>
    </row>
    <row r="29" spans="2:7" ht="14.25" x14ac:dyDescent="0.2">
      <c r="B29" s="18" t="s">
        <v>206</v>
      </c>
      <c r="C29" s="28">
        <f>'Annual Financial Data'!B60*100/'Annual Financial Data'!B33</f>
        <v>31.740613177367401</v>
      </c>
      <c r="D29" s="28">
        <f>'Annual Financial Data'!C60*100/'Annual Financial Data'!C33</f>
        <v>91.743725860070668</v>
      </c>
      <c r="E29" s="28">
        <f>'Annual Financial Data'!D60*100/'Annual Financial Data'!D33</f>
        <v>90.613906731538947</v>
      </c>
      <c r="F29" s="28">
        <f>'Annual Financial Data'!E60*100/'Annual Financial Data'!E33</f>
        <v>86.381024718302271</v>
      </c>
      <c r="G29" s="21" t="s">
        <v>207</v>
      </c>
    </row>
    <row r="30" spans="2:7" ht="14.25" x14ac:dyDescent="0.2">
      <c r="B30" s="18" t="s">
        <v>208</v>
      </c>
      <c r="C30" s="28">
        <f>'Annual Financial Data'!B42*100/'Annual Financial Data'!B33</f>
        <v>68.259386822632607</v>
      </c>
      <c r="D30" s="28">
        <f>'Annual Financial Data'!C42*100/'Annual Financial Data'!C33</f>
        <v>8.2562741399293298</v>
      </c>
      <c r="E30" s="28">
        <f>'Annual Financial Data'!D42*100/'Annual Financial Data'!D33</f>
        <v>9.3860932684610585</v>
      </c>
      <c r="F30" s="28">
        <f>'Annual Financial Data'!E42*100/'Annual Financial Data'!E33</f>
        <v>13.618975281697736</v>
      </c>
      <c r="G30" s="21" t="s">
        <v>209</v>
      </c>
    </row>
    <row r="31" spans="2:7" ht="14.25" x14ac:dyDescent="0.2">
      <c r="B31" s="18" t="s">
        <v>210</v>
      </c>
      <c r="C31" s="28">
        <f>('Annual Financial Data'!B80+'Annual Financial Data'!B76)/'Annual Financial Data'!B76</f>
        <v>37.114472686632062</v>
      </c>
      <c r="D31" s="28">
        <f>('Annual Financial Data'!C80+'Annual Financial Data'!C76)/'Annual Financial Data'!C76</f>
        <v>6.9444412791730725</v>
      </c>
      <c r="E31" s="28">
        <f>('Annual Financial Data'!D80+'Annual Financial Data'!D76)/'Annual Financial Data'!D76</f>
        <v>11.13642437837064</v>
      </c>
      <c r="F31" s="28">
        <f>('Annual Financial Data'!E80+'Annual Financial Data'!E76)/'Annual Financial Data'!E76</f>
        <v>1.8322830921197015</v>
      </c>
      <c r="G31" s="21" t="s">
        <v>224</v>
      </c>
    </row>
    <row r="32" spans="2:7" x14ac:dyDescent="0.2">
      <c r="C32" s="29"/>
      <c r="D32" s="29"/>
      <c r="E32" s="29"/>
      <c r="F32" s="29"/>
    </row>
    <row r="33" spans="2:7" ht="14.25" x14ac:dyDescent="0.2">
      <c r="B33" s="18" t="s">
        <v>211</v>
      </c>
      <c r="C33" s="28">
        <f>'Annual Financial Data'!B64/'Annual Financial Data'!B33</f>
        <v>0.50703005198119233</v>
      </c>
      <c r="D33" s="28">
        <f>'Annual Financial Data'!C64/'Annual Financial Data'!C33</f>
        <v>0.7149907457948721</v>
      </c>
      <c r="E33" s="28">
        <f>'Annual Financial Data'!D64/'Annual Financial Data'!D33</f>
        <v>0.71494597046356023</v>
      </c>
      <c r="F33" s="28">
        <f>'Annual Financial Data'!E64/'Annual Financial Data'!E33</f>
        <v>0.93496535310488571</v>
      </c>
      <c r="G33" s="32" t="s">
        <v>221</v>
      </c>
    </row>
    <row r="34" spans="2:7" ht="14.25" x14ac:dyDescent="0.2">
      <c r="B34" s="18" t="s">
        <v>212</v>
      </c>
      <c r="C34" s="28">
        <f>'Annual Financial Data'!B64/('Annual Financial Data'!B14+'Annual Financial Data'!B17)</f>
        <v>1.2045141237485912</v>
      </c>
      <c r="D34" s="28">
        <f>'Annual Financial Data'!C64/('Annual Financial Data'!C14+'Annual Financial Data'!C17)</f>
        <v>2.3572802748297912</v>
      </c>
      <c r="E34" s="28">
        <f>'Annual Financial Data'!D64/('Annual Financial Data'!D14+'Annual Financial Data'!D17)</f>
        <v>1.9826501261967526</v>
      </c>
      <c r="F34" s="28">
        <f>'Annual Financial Data'!E64/('Annual Financial Data'!E14+'Annual Financial Data'!E17)</f>
        <v>2.3084893207384618</v>
      </c>
      <c r="G34" s="32" t="s">
        <v>222</v>
      </c>
    </row>
    <row r="35" spans="2:7" ht="14.25" x14ac:dyDescent="0.2">
      <c r="B35" s="18" t="s">
        <v>213</v>
      </c>
      <c r="C35" s="28">
        <f>'Annual Financial Data'!B64/'Financial Ratios'!C38</f>
        <v>1.7390659161422635</v>
      </c>
      <c r="D35" s="28">
        <f>'Annual Financial Data'!C64/'Financial Ratios'!D38</f>
        <v>-10.375380270843834</v>
      </c>
      <c r="E35" s="28">
        <f>'Annual Financial Data'!D64/'Financial Ratios'!E38</f>
        <v>-9.8117817795271289</v>
      </c>
      <c r="F35" s="28">
        <f>'Annual Financial Data'!E64/'Financial Ratios'!F38</f>
        <v>-5.8139919032977447</v>
      </c>
      <c r="G35" s="32" t="s">
        <v>223</v>
      </c>
    </row>
    <row r="36" spans="2:7" x14ac:dyDescent="0.2">
      <c r="C36" s="29"/>
      <c r="D36" s="29"/>
      <c r="E36" s="29"/>
      <c r="F36" s="29"/>
    </row>
    <row r="37" spans="2:7" ht="14.25" x14ac:dyDescent="0.2">
      <c r="B37" s="18" t="s">
        <v>214</v>
      </c>
      <c r="C37" s="28">
        <f>'Annual Financial Data'!B32/'Annual Financial Data'!B59</f>
        <v>2.5800061064674176</v>
      </c>
      <c r="D37" s="28">
        <f>'Annual Financial Data'!C32/'Annual Financial Data'!C59</f>
        <v>0.85283328885764331</v>
      </c>
      <c r="E37" s="28">
        <f>'Annual Financial Data'!D32/'Annual Financial Data'!D59</f>
        <v>0.83657690030814669</v>
      </c>
      <c r="F37" s="28">
        <f>'Annual Financial Data'!E32/'Annual Financial Data'!E59</f>
        <v>0.76632382892597783</v>
      </c>
      <c r="G37" s="32" t="s">
        <v>219</v>
      </c>
    </row>
    <row r="38" spans="2:7" ht="14.25" x14ac:dyDescent="0.2">
      <c r="B38" s="18" t="s">
        <v>215</v>
      </c>
      <c r="C38" s="31">
        <f>'Annual Financial Data'!B32-'Annual Financial Data'!B59</f>
        <v>27690683</v>
      </c>
      <c r="D38" s="31">
        <f>'Annual Financial Data'!C32-'Annual Financial Data'!C59</f>
        <v>-56279295</v>
      </c>
      <c r="E38" s="31">
        <f>'Annual Financial Data'!D32-'Annual Financial Data'!D59</f>
        <v>-28831502</v>
      </c>
      <c r="F38" s="31">
        <f>'Annual Financial Data'!E32-'Annual Financial Data'!E59</f>
        <v>-165457733</v>
      </c>
      <c r="G38" s="32" t="s">
        <v>220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mhasan</dc:creator>
  <cp:lastModifiedBy>Tala</cp:lastModifiedBy>
  <dcterms:created xsi:type="dcterms:W3CDTF">2023-08-08T06:08:59Z</dcterms:created>
  <dcterms:modified xsi:type="dcterms:W3CDTF">2023-09-10T07:40:33Z</dcterms:modified>
</cp:coreProperties>
</file>